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" windowWidth="16140" windowHeight="8148" activeTab="0"/>
  </bookViews>
  <sheets>
    <sheet name="rimmkaufman.com" sheetId="1" r:id="rId1"/>
  </sheets>
  <definedNames>
    <definedName name="alpha">'rimmkaufman.com'!$D$19</definedName>
    <definedName name="aov">'rimmkaufman.com'!$D$16</definedName>
    <definedName name="cogs">'rimmkaufman.com'!$D$17</definedName>
    <definedName name="cost">'rimmkaufman.com'!$D$15</definedName>
    <definedName name="critval">'rimmkaufman.com'!$D$29</definedName>
    <definedName name="n_b">'rimmkaufman.com'!$D$22</definedName>
    <definedName name="n_p">'rimmkaufman.com'!$D$25</definedName>
    <definedName name="_xlnm.Print_Area" localSheetId="0">'rimmkaufman.com'!$A$1:$L$30</definedName>
    <definedName name="r_b">'rimmkaufman.com'!$D$23</definedName>
    <definedName name="r_p">'rimmkaufman.com'!$D$26</definedName>
    <definedName name="theta_b">'rimmkaufman.com'!$D$12</definedName>
    <definedName name="theta_p">'rimmkaufman.com'!$D$13</definedName>
    <definedName name="var">'rimmkaufman.com'!$D$18</definedName>
  </definedNames>
  <calcPr fullCalcOnLoad="1"/>
</workbook>
</file>

<file path=xl/sharedStrings.xml><?xml version="1.0" encoding="utf-8"?>
<sst xmlns="http://schemas.openxmlformats.org/spreadsheetml/2006/main" count="65" uniqueCount="47">
  <si>
    <t>Buyer Circ</t>
  </si>
  <si>
    <t>Buyer RR</t>
  </si>
  <si>
    <t>Cost/Book</t>
  </si>
  <si>
    <t>AOV</t>
  </si>
  <si>
    <t>COGS%</t>
  </si>
  <si>
    <t>Var %</t>
  </si>
  <si>
    <t>Buyer OptOut</t>
  </si>
  <si>
    <t>Prospect OutOut</t>
  </si>
  <si>
    <t>c</t>
  </si>
  <si>
    <t>aov</t>
  </si>
  <si>
    <t>cogs</t>
  </si>
  <si>
    <t>var</t>
  </si>
  <si>
    <t>n_b</t>
  </si>
  <si>
    <t>Prospect Circ</t>
  </si>
  <si>
    <t>Prospect RR</t>
  </si>
  <si>
    <t>theta_b</t>
  </si>
  <si>
    <t>n_p</t>
  </si>
  <si>
    <t>r_p</t>
  </si>
  <si>
    <t>r_b</t>
  </si>
  <si>
    <t>theta_p</t>
  </si>
  <si>
    <t>Base Case</t>
  </si>
  <si>
    <t>Revenue</t>
  </si>
  <si>
    <t>Buyers</t>
  </si>
  <si>
    <t>COGS</t>
  </si>
  <si>
    <t>Var</t>
  </si>
  <si>
    <t>Catalogs</t>
  </si>
  <si>
    <t>Prospects</t>
  </si>
  <si>
    <t>Contribution</t>
  </si>
  <si>
    <t>With OptOuts</t>
  </si>
  <si>
    <t>Total</t>
  </si>
  <si>
    <t>Improvement</t>
  </si>
  <si>
    <t>(n_p/n_b) * (c/ (r_b gamma - c))</t>
  </si>
  <si>
    <t>Critical Values</t>
  </si>
  <si>
    <t>breakeven theta_b</t>
  </si>
  <si>
    <t xml:space="preserve">http://www.rimmkaufman.com/optoutmodel </t>
  </si>
  <si>
    <t xml:space="preserve">For full explantion of model and assumptions, visit </t>
  </si>
  <si>
    <t>Rimm-Kaufman Group</t>
  </si>
  <si>
    <t>info@rimmkaufman.com</t>
  </si>
  <si>
    <t>(434) 970-1010</t>
  </si>
  <si>
    <t>Parameters</t>
  </si>
  <si>
    <t>Alpha</t>
  </si>
  <si>
    <t>alpha</t>
  </si>
  <si>
    <t>r_b alpha - c</t>
  </si>
  <si>
    <t>Contrib/buyer book</t>
  </si>
  <si>
    <t>Improvement %</t>
  </si>
  <si>
    <t>Catalog Opt-Out Impact Model</t>
  </si>
  <si>
    <t>May, 2008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</si>
</sst>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%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u val="single"/>
      <sz val="10"/>
      <color indexed="12"/>
      <name val="Arial"/>
      <family val="2"/>
    </font>
    <font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7" fontId="0" fillId="0" borderId="0" xfId="17" applyNumberFormat="1" applyAlignment="1">
      <alignment/>
    </xf>
    <xf numFmtId="44" fontId="0" fillId="0" borderId="0" xfId="17" applyNumberFormat="1" applyAlignment="1">
      <alignment/>
    </xf>
    <xf numFmtId="44" fontId="0" fillId="2" borderId="0" xfId="17" applyFill="1" applyAlignment="1">
      <alignment/>
    </xf>
    <xf numFmtId="9" fontId="0" fillId="2" borderId="0" xfId="0" applyNumberFormat="1" applyFill="1" applyAlignment="1">
      <alignment/>
    </xf>
    <xf numFmtId="165" fontId="0" fillId="2" borderId="0" xfId="15" applyNumberFormat="1" applyFill="1" applyAlignment="1">
      <alignment/>
    </xf>
    <xf numFmtId="10" fontId="0" fillId="2" borderId="0" xfId="0" applyNumberFormat="1" applyFill="1" applyAlignment="1">
      <alignment/>
    </xf>
    <xf numFmtId="167" fontId="0" fillId="0" borderId="1" xfId="17" applyNumberFormat="1" applyBorder="1" applyAlignment="1">
      <alignment/>
    </xf>
    <xf numFmtId="0" fontId="2" fillId="0" borderId="0" xfId="0" applyFont="1" applyAlignment="1">
      <alignment/>
    </xf>
    <xf numFmtId="167" fontId="0" fillId="0" borderId="2" xfId="0" applyNumberFormat="1" applyBorder="1" applyAlignment="1">
      <alignment/>
    </xf>
    <xf numFmtId="0" fontId="3" fillId="0" borderId="0" xfId="20" applyAlignment="1">
      <alignment/>
    </xf>
    <xf numFmtId="0" fontId="5" fillId="0" borderId="0" xfId="0" applyFont="1" applyAlignment="1">
      <alignment/>
    </xf>
    <xf numFmtId="0" fontId="6" fillId="0" borderId="0" xfId="20" applyFont="1" applyAlignment="1">
      <alignment/>
    </xf>
    <xf numFmtId="9" fontId="0" fillId="3" borderId="0" xfId="21" applyFill="1" applyAlignment="1">
      <alignment/>
    </xf>
    <xf numFmtId="173" fontId="7" fillId="0" borderId="0" xfId="0" applyNumberFormat="1" applyFont="1" applyFill="1" applyAlignment="1">
      <alignment/>
    </xf>
    <xf numFmtId="167" fontId="7" fillId="0" borderId="3" xfId="0" applyNumberFormat="1" applyFont="1" applyBorder="1" applyAlignment="1">
      <alignment/>
    </xf>
    <xf numFmtId="9" fontId="0" fillId="0" borderId="0" xfId="21" applyAlignment="1">
      <alignment/>
    </xf>
    <xf numFmtId="174" fontId="0" fillId="3" borderId="0" xfId="21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immkaufman.com/" TargetMode="External" /><Relationship Id="rId3" Type="http://schemas.openxmlformats.org/officeDocument/2006/relationships/hyperlink" Target="http://www.rimmkaufman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2</xdr:col>
      <xdr:colOff>314325</xdr:colOff>
      <xdr:row>2</xdr:row>
      <xdr:rowOff>9525</xdr:rowOff>
    </xdr:to>
    <xdr:pic>
      <xdr:nvPicPr>
        <xdr:cNvPr id="1" name="Picture 6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2162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immkaufman.com/optoutmodel" TargetMode="External" /><Relationship Id="rId2" Type="http://schemas.openxmlformats.org/officeDocument/2006/relationships/hyperlink" Target="mailto:info@rimmkaufman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L30"/>
  <sheetViews>
    <sheetView tabSelected="1" workbookViewId="0" topLeftCell="A1">
      <selection activeCell="J8" sqref="J8"/>
    </sheetView>
  </sheetViews>
  <sheetFormatPr defaultColWidth="9.140625" defaultRowHeight="12.75"/>
  <cols>
    <col min="2" max="2" width="19.57421875" style="0" customWidth="1"/>
    <col min="3" max="3" width="14.421875" style="0" customWidth="1"/>
    <col min="4" max="4" width="13.140625" style="0" bestFit="1" customWidth="1"/>
    <col min="6" max="6" width="10.28125" style="0" bestFit="1" customWidth="1"/>
    <col min="7" max="7" width="10.7109375" style="0" bestFit="1" customWidth="1"/>
    <col min="8" max="8" width="15.28125" style="0" customWidth="1"/>
    <col min="9" max="9" width="6.140625" style="0" customWidth="1"/>
    <col min="10" max="10" width="10.00390625" style="0" customWidth="1"/>
    <col min="11" max="11" width="14.140625" style="0" customWidth="1"/>
    <col min="12" max="12" width="12.140625" style="0" bestFit="1" customWidth="1"/>
  </cols>
  <sheetData>
    <row r="5" ht="21">
      <c r="B5" s="11" t="s">
        <v>45</v>
      </c>
    </row>
    <row r="6" ht="21">
      <c r="B6" s="11"/>
    </row>
    <row r="7" spans="2:5" ht="12.75">
      <c r="B7" t="s">
        <v>35</v>
      </c>
      <c r="E7" t="s">
        <v>36</v>
      </c>
    </row>
    <row r="8" spans="2:6" ht="12.75">
      <c r="B8" s="12" t="s">
        <v>34</v>
      </c>
      <c r="E8" s="10" t="s">
        <v>37</v>
      </c>
      <c r="F8" s="10"/>
    </row>
    <row r="9" spans="2:6" ht="12.75" customHeight="1">
      <c r="B9" t="s">
        <v>46</v>
      </c>
      <c r="E9" t="s">
        <v>38</v>
      </c>
      <c r="F9" s="10"/>
    </row>
    <row r="11" spans="2:10" ht="12.75">
      <c r="B11" s="8" t="s">
        <v>39</v>
      </c>
      <c r="F11" s="8" t="s">
        <v>20</v>
      </c>
      <c r="J11" s="8" t="s">
        <v>28</v>
      </c>
    </row>
    <row r="12" spans="2:4" ht="12.75">
      <c r="B12" t="s">
        <v>6</v>
      </c>
      <c r="C12" t="s">
        <v>15</v>
      </c>
      <c r="D12" s="13">
        <v>0.02</v>
      </c>
    </row>
    <row r="13" spans="2:12" ht="12.75">
      <c r="B13" t="s">
        <v>7</v>
      </c>
      <c r="C13" t="s">
        <v>19</v>
      </c>
      <c r="D13" s="17">
        <v>0.03399999999999999</v>
      </c>
      <c r="F13" t="s">
        <v>22</v>
      </c>
      <c r="G13" t="s">
        <v>21</v>
      </c>
      <c r="H13" s="1">
        <f>n_b*r_b*aov</f>
        <v>3000000</v>
      </c>
      <c r="J13" t="s">
        <v>22</v>
      </c>
      <c r="K13" t="s">
        <v>21</v>
      </c>
      <c r="L13" s="1">
        <f>n_b*r_b*aov*(1-theta_b)</f>
        <v>2940000</v>
      </c>
    </row>
    <row r="14" spans="7:12" ht="12.75">
      <c r="G14" t="s">
        <v>23</v>
      </c>
      <c r="H14" s="1">
        <f>-H13*cogs</f>
        <v>-1500000</v>
      </c>
      <c r="K14" t="s">
        <v>23</v>
      </c>
      <c r="L14" s="1">
        <f>-L13*cogs</f>
        <v>-1470000</v>
      </c>
    </row>
    <row r="15" spans="2:12" ht="12.75">
      <c r="B15" t="s">
        <v>2</v>
      </c>
      <c r="C15" t="s">
        <v>8</v>
      </c>
      <c r="D15" s="3">
        <v>0.5</v>
      </c>
      <c r="G15" t="s">
        <v>24</v>
      </c>
      <c r="H15" s="1">
        <f>-H13*var</f>
        <v>-150000</v>
      </c>
      <c r="K15" t="s">
        <v>24</v>
      </c>
      <c r="L15" s="1">
        <f>-L13*var</f>
        <v>-147000</v>
      </c>
    </row>
    <row r="16" spans="2:12" ht="12.75">
      <c r="B16" t="s">
        <v>3</v>
      </c>
      <c r="C16" t="s">
        <v>9</v>
      </c>
      <c r="D16" s="3">
        <v>150</v>
      </c>
      <c r="G16" t="s">
        <v>25</v>
      </c>
      <c r="H16" s="7">
        <f>-n_b*cost</f>
        <v>-500000</v>
      </c>
      <c r="K16" t="s">
        <v>25</v>
      </c>
      <c r="L16" s="7">
        <f>-n_b*cost*(1-theta_b)</f>
        <v>-490000</v>
      </c>
    </row>
    <row r="17" spans="2:12" ht="12.75">
      <c r="B17" t="s">
        <v>4</v>
      </c>
      <c r="C17" t="s">
        <v>10</v>
      </c>
      <c r="D17" s="4">
        <v>0.5</v>
      </c>
      <c r="G17" t="s">
        <v>27</v>
      </c>
      <c r="H17" s="1">
        <f>SUM(H13:H16)</f>
        <v>850000</v>
      </c>
      <c r="K17" t="s">
        <v>27</v>
      </c>
      <c r="L17" s="1">
        <f>SUM(L13:L16)</f>
        <v>833000</v>
      </c>
    </row>
    <row r="18" spans="2:4" ht="12.75">
      <c r="B18" t="s">
        <v>5</v>
      </c>
      <c r="C18" t="s">
        <v>11</v>
      </c>
      <c r="D18" s="4">
        <v>0.05</v>
      </c>
    </row>
    <row r="19" spans="2:12" ht="12.75">
      <c r="B19" t="s">
        <v>40</v>
      </c>
      <c r="C19" t="s">
        <v>41</v>
      </c>
      <c r="D19" s="2">
        <f>D16*(1-D17-D18)</f>
        <v>67.5</v>
      </c>
      <c r="F19" t="s">
        <v>26</v>
      </c>
      <c r="G19" t="s">
        <v>21</v>
      </c>
      <c r="H19" s="1">
        <f>n_p*r_p*aov</f>
        <v>750000</v>
      </c>
      <c r="J19" t="s">
        <v>26</v>
      </c>
      <c r="K19" t="s">
        <v>21</v>
      </c>
      <c r="L19" s="1">
        <f>n_p*r_p*aov</f>
        <v>750000</v>
      </c>
    </row>
    <row r="20" spans="2:12" ht="12.75">
      <c r="B20" t="s">
        <v>43</v>
      </c>
      <c r="C20" t="s">
        <v>42</v>
      </c>
      <c r="D20">
        <f>r_b*alpha-cost</f>
        <v>0.8500000000000001</v>
      </c>
      <c r="G20" t="s">
        <v>23</v>
      </c>
      <c r="H20" s="1">
        <f>-H19*cogs</f>
        <v>-375000</v>
      </c>
      <c r="K20" t="s">
        <v>23</v>
      </c>
      <c r="L20" s="1">
        <f>-L19*cogs</f>
        <v>-375000</v>
      </c>
    </row>
    <row r="21" spans="7:12" ht="12.75">
      <c r="G21" t="s">
        <v>24</v>
      </c>
      <c r="H21" s="1">
        <f>-H19*var</f>
        <v>-37500</v>
      </c>
      <c r="K21" t="s">
        <v>24</v>
      </c>
      <c r="L21" s="1">
        <f>-L19*var</f>
        <v>-37500</v>
      </c>
    </row>
    <row r="22" spans="2:12" ht="12.75">
      <c r="B22" t="s">
        <v>0</v>
      </c>
      <c r="C22" t="s">
        <v>12</v>
      </c>
      <c r="D22" s="5">
        <v>1000000</v>
      </c>
      <c r="G22" t="s">
        <v>25</v>
      </c>
      <c r="H22" s="7">
        <f>-n_p*cost</f>
        <v>-500000</v>
      </c>
      <c r="K22" t="s">
        <v>25</v>
      </c>
      <c r="L22" s="7">
        <f>-n_p*cost*(1-theta_p)</f>
        <v>-483000</v>
      </c>
    </row>
    <row r="23" spans="2:12" ht="12.75">
      <c r="B23" t="s">
        <v>1</v>
      </c>
      <c r="C23" t="s">
        <v>18</v>
      </c>
      <c r="D23" s="6">
        <v>0.02</v>
      </c>
      <c r="H23" s="1">
        <f>SUM(H19:H22)</f>
        <v>-162500</v>
      </c>
      <c r="L23" s="1">
        <f>SUM(L19:L22)</f>
        <v>-145500</v>
      </c>
    </row>
    <row r="25" spans="2:12" ht="12.75">
      <c r="B25" t="s">
        <v>13</v>
      </c>
      <c r="C25" t="s">
        <v>16</v>
      </c>
      <c r="D25" s="5">
        <v>1000000</v>
      </c>
      <c r="F25" t="s">
        <v>29</v>
      </c>
      <c r="G25" t="s">
        <v>27</v>
      </c>
      <c r="H25" s="9">
        <f>H23+H17</f>
        <v>687500</v>
      </c>
      <c r="J25" t="s">
        <v>29</v>
      </c>
      <c r="K25" t="s">
        <v>27</v>
      </c>
      <c r="L25" s="9">
        <f>L23+L17</f>
        <v>687500</v>
      </c>
    </row>
    <row r="26" spans="2:4" ht="12.75">
      <c r="B26" t="s">
        <v>14</v>
      </c>
      <c r="C26" t="s">
        <v>17</v>
      </c>
      <c r="D26" s="6">
        <v>0.005</v>
      </c>
    </row>
    <row r="28" spans="2:12" ht="13.5" thickBot="1">
      <c r="B28" s="8" t="s">
        <v>32</v>
      </c>
      <c r="K28" t="s">
        <v>30</v>
      </c>
      <c r="L28" s="15">
        <f>L25-H25</f>
        <v>0</v>
      </c>
    </row>
    <row r="29" spans="2:12" ht="13.5" thickTop="1">
      <c r="B29" t="s">
        <v>31</v>
      </c>
      <c r="D29" s="14">
        <f>(n_p/n_b)*(cost/(r_b*alpha-cost))</f>
        <v>0.588235294117647</v>
      </c>
      <c r="K29" t="s">
        <v>44</v>
      </c>
      <c r="L29" s="16">
        <f>L25/H25-1</f>
        <v>0</v>
      </c>
    </row>
    <row r="30" spans="2:4" ht="12.75">
      <c r="B30" t="s">
        <v>33</v>
      </c>
      <c r="D30" s="14">
        <f>critval*theta_p</f>
        <v>0.01999999999999999</v>
      </c>
    </row>
  </sheetData>
  <hyperlinks>
    <hyperlink ref="B8" r:id="rId1" display="http://www.rimmkaufman.com/optoutmodel "/>
    <hyperlink ref="E8" r:id="rId2" display="info@rimmkaufman.com"/>
  </hyperlinks>
  <printOptions/>
  <pageMargins left="0.75" right="0.75" top="1" bottom="1" header="0.5" footer="0.5"/>
  <pageSetup fitToHeight="1" fitToWidth="1" horizontalDpi="600" verticalDpi="600" orientation="landscape" scale="86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Alan</cp:lastModifiedBy>
  <cp:lastPrinted>2008-03-30T02:26:19Z</cp:lastPrinted>
  <dcterms:created xsi:type="dcterms:W3CDTF">2008-03-30T01:24:38Z</dcterms:created>
  <dcterms:modified xsi:type="dcterms:W3CDTF">2008-05-03T11:45:03Z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